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70" documentId="8_{89B1F033-8BE5-40FA-9EC7-BEB370808D8F}" xr6:coauthVersionLast="46" xr6:coauthVersionMax="46" xr10:uidLastSave="{CD195479-F93C-403E-A5D2-EBD10B81FCF5}"/>
  <bookViews>
    <workbookView xWindow="-120" yWindow="-120" windowWidth="20730" windowHeight="11160" tabRatio="603" activeTab="2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B3" i="1" l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<sst xmlns="http://schemas.openxmlformats.org/spreadsheetml/2006/main" count="357" uniqueCount="235">
  <si>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</si>
  <si>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</si>
  <si>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</si>
  <si>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</si>
  <si>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</si>
  <si>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</si>
  <si>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</si>
  <si>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</si>
  <si>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</si>
  <si>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</si>
  <si>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</si>
  <si>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</si>
  <si>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</si>
  <si>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</si>
  <si>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</si>
  <si>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</si>
  <si>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</si>
  <si>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</si>
  <si>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</si>
  <si>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</si>
  <si>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</si>
  <si>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</si>
  <si>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</si>
  <si>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</si>
  <si>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</si>
  <si>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</si>
  <si>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</si>
  <si>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</si>
  <si>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</si>
  <si>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</si>
  <si>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</si>
  <si>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</si>
  <si>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</si>
  <si>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</si>
  <si>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</si>
  <si>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</si>
  <si>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</si>
  <si>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</si>
  <si>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</si>
  <si>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</si>
  <si>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</si>
  <si>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</si>
  <si>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</si>
  <si>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</si>
  <si>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</si>
  <si>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</si>
  <si>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</si>
  <si>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</si>
  <si>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</si>
  <si>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</si>
  <si>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</si>
  <si>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</si>
  <si>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</si>
  <si>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</si>
  <si>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</si>
  <si>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</si>
  <si>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</si>
  <si>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</si>
  <si>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</si>
  <si>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</si>
  <si>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</si>
  <si>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</si>
  <si>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</si>
  <si>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</si>
  <si>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</si>
  <si>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</si>
  <si>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</si>
  <si>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</si>
  <si>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</si>
  <si>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</si>
  <si>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</si>
  <si>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</si>
  <si>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</si>
  <si>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</si>
  <si>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</si>
  <si>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</si>
  <si>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</si>
  <si>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</si>
  <si>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</si>
  <si>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</si>
  <si>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</si>
  <si>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</si>
  <si>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</si>
  <si>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</si>
  <si>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</si>
  <si>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</si>
  <si>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</si>
  <si>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</si>
  <si>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</si>
  <si>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</si>
  <si>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</si>
  <si>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</si>
  <si>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</si>
  <si>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</si>
  <si>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</si>
  <si>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</si>
  <si>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</si>
  <si>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</si>
  <si>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</si>
  <si>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</si>
  <si>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</si>
  <si>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</si>
  <si>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</si>
  <si>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</si>
  <si>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</si>
  <si>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</si>
  <si>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</si>
  <si>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</si>
  <si>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</si>
  <si>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</si>
  <si>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</si>
  <si>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</si>
  <si>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</si>
  <si>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</si>
  <si>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</si>
  <si>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</si>
  <si>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</si>
  <si>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</si>
  <si>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</si>
  <si>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</si>
  <si>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</si>
  <si>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</si>
  <si>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</si>
  <si>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</si>
  <si>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</si>
  <si>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</si>
  <si>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</si>
  <si>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</si>
  <si>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</si>
  <si>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</si>
  <si>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</si>
  <si>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</si>
  <si>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</si>
  <si>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</si>
  <si>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</si>
  <si>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</si>
  <si>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</si>
  <si>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</si>
  <si>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</si>
  <si>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</si>
  <si>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</si>
  <si>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</si>
  <si>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</si>
  <si>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</si>
  <si>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</si>
  <si>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</si>
  <si>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</si>
  <si>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</si>
  <si>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</si>
  <si>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</si>
  <si>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</si>
  <si>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</si>
  <si>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</si>
  <si>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</si>
  <si>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</si>
  <si>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</si>
  <si>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</si>
  <si>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</si>
  <si>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</si>
  <si>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</si>
  <si>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</si>
  <si>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</si>
  <si>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</si>
  <si>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</si>
  <si>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</si>
  <si>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</si>
  <si>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</si>
  <si>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</si>
  <si>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</si>
  <si>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</si>
  <si>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</si>
  <si>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</si>
  <si>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</si>
  <si>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</si>
  <si>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</si>
  <si>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</si>
  <si>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</si>
  <si>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</si>
  <si>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</si>
  <si>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</si>
  <si>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</si>
  <si>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</si>
  <si>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</si>
  <si>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</si>
  <si>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</si>
  <si>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</si>
  <si>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</si>
  <si>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</si>
  <si>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</si>
  <si>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</si>
  <si>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</si>
  <si>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</si>
  <si>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</si>
  <si>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</si>
  <si>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</si>
  <si>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</si>
  <si>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</si>
  <si>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</si>
  <si>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</si>
  <si>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</si>
  <si>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</si>
  <si>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</si>
  <si>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</si>
  <si>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</si>
  <si>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</si>
  <si>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</si>
  <si>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</si>
  <si>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</si>
  <si>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</si>
  <si>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Puggins</t>
  </si>
  <si>
    <t>06PM20</t>
  </si>
  <si>
    <t>01-14-21</t>
  </si>
  <si>
    <t>Cottonwood</t>
  </si>
  <si>
    <t>Muskeg Lake, spur off hwy 3.5km</t>
  </si>
  <si>
    <t>North of N end of Muskeg Lake</t>
  </si>
  <si>
    <t>S; S(Ct); S(CtAt)</t>
  </si>
  <si>
    <t>Flat-45</t>
  </si>
  <si>
    <t xml:space="preserve">Flat to moderate slopes </t>
  </si>
  <si>
    <t>Yes S6</t>
  </si>
  <si>
    <t>West</t>
  </si>
  <si>
    <t>Unknown</t>
  </si>
  <si>
    <t>Ungulates</t>
  </si>
  <si>
    <t>900-1020</t>
  </si>
  <si>
    <t>4WD</t>
  </si>
  <si>
    <t>2WD</t>
  </si>
  <si>
    <t>Existing road systems and establish new spurs</t>
  </si>
  <si>
    <t>Existing</t>
  </si>
  <si>
    <t>Minor 2021 and 2022</t>
  </si>
  <si>
    <t>Monitor-detailed heli surveys, ground survey</t>
  </si>
  <si>
    <t>Monitor-detailed heli</t>
  </si>
  <si>
    <t>and offline than current attack.   It would appear the local beetle population is on the decline though still present and could</t>
  </si>
  <si>
    <t xml:space="preserve">pose future problems.  Continued monitoring with detailed helicopter surveys is recommended with follow up ground surveys </t>
  </si>
  <si>
    <t xml:space="preserve">in 2022 or as detailed helicopter surveys dictate.  </t>
  </si>
  <si>
    <t xml:space="preserve">The area surveyed has a low to endemic incidence of current Spruce beetle  There were more code 5's and X's mapped on </t>
  </si>
  <si>
    <t>10U 0638999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</si>
</sst>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CX1" workbookViewId="0">
      <selection activeCell="DS3" sqref="DS3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1" t="s">
        <v>210</v>
      </c>
      <c r="D3" s="181">
        <v>23.7</v>
      </c>
      <c r="E3" s="181">
        <v>2500</v>
      </c>
      <c r="F3" s="182" t="s">
        <v>211</v>
      </c>
      <c r="G3" s="181" t="s">
        <v>234</v>
      </c>
      <c r="H3" s="181">
        <v>6140878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1</v>
      </c>
      <c r="Q3" s="184">
        <v>900</v>
      </c>
      <c r="R3" s="184">
        <v>1000</v>
      </c>
      <c r="S3" s="187">
        <v>1</v>
      </c>
      <c r="T3" s="186"/>
      <c r="U3" s="186"/>
      <c r="V3" s="186"/>
      <c r="W3" s="186"/>
      <c r="X3" s="186"/>
      <c r="Y3" s="186"/>
      <c r="Z3" s="186"/>
      <c r="AA3" s="186"/>
      <c r="AB3" s="186"/>
      <c r="AC3" s="189"/>
      <c r="AD3" s="186"/>
      <c r="AE3" s="186"/>
      <c r="AF3" s="186"/>
      <c r="AG3" s="186"/>
      <c r="AH3" s="186"/>
      <c r="AI3" s="186"/>
      <c r="AJ3" s="186">
        <v>1</v>
      </c>
      <c r="AK3" s="186"/>
      <c r="AL3" s="186"/>
      <c r="AM3" s="189">
        <v>1</v>
      </c>
      <c r="AN3" s="186"/>
      <c r="AO3" s="186"/>
      <c r="AP3" s="186"/>
      <c r="AQ3" s="186"/>
      <c r="AR3" s="186"/>
      <c r="AS3" s="186"/>
      <c r="AT3" s="186"/>
      <c r="AU3" s="186"/>
      <c r="AV3" s="186">
        <v>1</v>
      </c>
      <c r="AW3" s="189">
        <v>1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1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1</v>
      </c>
      <c r="CB3" s="186"/>
      <c r="CC3" s="186"/>
      <c r="CD3" s="186"/>
      <c r="CE3" s="186"/>
      <c r="CF3" s="186"/>
      <c r="CG3" s="186"/>
      <c r="CH3" s="186">
        <v>1</v>
      </c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1</v>
      </c>
      <c r="DF3" s="186">
        <v>2</v>
      </c>
      <c r="DG3" s="186">
        <v>0</v>
      </c>
      <c r="DH3" s="186">
        <v>2</v>
      </c>
      <c r="DI3" s="186">
        <v>0</v>
      </c>
      <c r="DJ3" s="186">
        <v>0</v>
      </c>
      <c r="DK3" s="186">
        <v>2</v>
      </c>
      <c r="DL3" s="186">
        <v>0</v>
      </c>
      <c r="DM3" s="186">
        <v>4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5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2</v>
      </c>
      <c r="DZ3" s="6">
        <f t="shared" si="0"/>
        <v>0</v>
      </c>
      <c r="EA3" s="6">
        <f t="shared" si="0"/>
        <v>1</v>
      </c>
      <c r="EB3" s="6">
        <f>DR3+DS3+DT3+DU3+DV3+DW3+DX3</f>
        <v>5</v>
      </c>
      <c r="EC3" s="6">
        <f>DY3+DZ3+EA3+EB3</f>
        <v>8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80</v>
      </c>
      <c r="D8" s="6">
        <f>A8*D3</f>
        <v>1896</v>
      </c>
      <c r="I8" s="96" t="s">
        <v>54</v>
      </c>
      <c r="J8" s="6">
        <f>TOTALS!D20*D3</f>
        <v>1185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62.5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1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0</v>
      </c>
      <c r="AL203" s="29">
        <f t="shared" si="101"/>
        <v>0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1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1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5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2</v>
      </c>
      <c r="DZ203" s="29">
        <f t="shared" si="106"/>
        <v>0</v>
      </c>
      <c r="EA203" s="29">
        <f t="shared" si="106"/>
        <v>1</v>
      </c>
      <c r="EB203" s="29">
        <f t="shared" si="106"/>
        <v>5</v>
      </c>
      <c r="EC203" s="29">
        <f t="shared" si="106"/>
        <v>8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workbookViewId="0">
      <selection activeCell="G66" sqref="G66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5703125" customWidth="1"/>
    <col min="7" max="7" width="8.140625" customWidth="1"/>
    <col min="8" max="8" width="7.42578125" customWidth="1"/>
    <col min="9" max="9" width="7.28515625" customWidth="1"/>
    <col min="10" max="10" width="11.710937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06PM20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01-14-21</v>
      </c>
      <c r="F10" s="45"/>
      <c r="H10" s="46" t="s">
        <v>83</v>
      </c>
      <c r="I10" s="46" t="s">
        <v>84</v>
      </c>
      <c r="J10" s="136" t="str">
        <f>ENTRY!G3</f>
        <v>10U 0638999</v>
      </c>
      <c r="K10" s="46" t="s">
        <v>85</v>
      </c>
      <c r="L10" s="136">
        <f>ENTRY!H3</f>
        <v>6140878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23.7</v>
      </c>
      <c r="F11" s="45"/>
      <c r="H11" s="46" t="s">
        <v>87</v>
      </c>
      <c r="I11" s="45"/>
      <c r="J11" s="45"/>
      <c r="K11" s="136">
        <f>ENTRY!E3</f>
        <v>2500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5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50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62.5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212</v>
      </c>
      <c r="G31" s="82">
        <f>ENTRY!DY203</f>
        <v>2</v>
      </c>
      <c r="H31" s="83"/>
      <c r="I31" s="102">
        <f>ENTRY!DY203/ENTRY!DQ203*10</f>
        <v>20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1</v>
      </c>
      <c r="H33" s="87"/>
      <c r="I33" s="104">
        <f>ENTRY!EA203/ENTRY!DQ203*10</f>
        <v>10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5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62.5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1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1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5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abSelected="1" topLeftCell="A22" workbookViewId="0">
      <selection activeCell="H59" sqref="H59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2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4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2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4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>
        <f>(F30+K30)/ENTRY!L16</f>
        <v>3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22" workbookViewId="0">
      <selection activeCell="Q47" sqref="Q47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2.71093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06PM20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23.7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 t="str">
        <f>ENTRY!F3</f>
        <v>01-14-21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0638999</v>
      </c>
      <c r="F11" s="133" t="s">
        <v>85</v>
      </c>
      <c r="G11" s="136">
        <f>ENTRY!H3</f>
        <v>6140878</v>
      </c>
      <c r="H11" s="50"/>
      <c r="I11" s="129" t="s">
        <v>87</v>
      </c>
      <c r="J11" s="127"/>
      <c r="K11" s="127"/>
      <c r="L11" s="134">
        <f>ENTRY!E3</f>
        <v>2500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213</v>
      </c>
      <c r="F16" s="138"/>
      <c r="G16" s="138"/>
      <c r="H16" s="52" t="s">
        <v>175</v>
      </c>
      <c r="I16" s="50"/>
      <c r="J16" s="98" t="s">
        <v>215</v>
      </c>
      <c r="K16" s="50"/>
      <c r="L16" s="52" t="s">
        <v>176</v>
      </c>
      <c r="M16" s="138" t="s">
        <v>216</v>
      </c>
      <c r="N16" s="50"/>
      <c r="O16" s="15"/>
    </row>
    <row r="17" spans="1:15" x14ac:dyDescent="0.2">
      <c r="A17" s="14"/>
      <c r="B17" s="50"/>
      <c r="C17" s="50"/>
      <c r="D17" s="50"/>
      <c r="E17" s="138" t="s">
        <v>214</v>
      </c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217</v>
      </c>
      <c r="F18" s="138"/>
      <c r="G18" s="138"/>
      <c r="H18" s="52" t="s">
        <v>178</v>
      </c>
      <c r="I18" s="50"/>
      <c r="J18" s="98" t="s">
        <v>218</v>
      </c>
      <c r="K18" s="138"/>
      <c r="L18" s="52" t="s">
        <v>179</v>
      </c>
      <c r="M18" s="138" t="s">
        <v>219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220</v>
      </c>
      <c r="H20" s="52" t="s">
        <v>181</v>
      </c>
      <c r="I20" s="50"/>
      <c r="J20" s="98" t="s">
        <v>221</v>
      </c>
      <c r="K20" s="50"/>
      <c r="L20" s="52" t="s">
        <v>182</v>
      </c>
      <c r="M20" s="50"/>
      <c r="N20" s="138" t="s">
        <v>222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223</v>
      </c>
      <c r="F24" s="50"/>
      <c r="G24" s="50"/>
      <c r="H24" s="52" t="s">
        <v>185</v>
      </c>
      <c r="I24" s="50"/>
      <c r="J24" s="98" t="s">
        <v>224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225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226</v>
      </c>
      <c r="G30" s="50"/>
      <c r="H30" s="50"/>
      <c r="I30" s="52" t="s">
        <v>189</v>
      </c>
      <c r="J30" s="50"/>
      <c r="K30" s="50"/>
      <c r="L30" s="139" t="s">
        <v>138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138</v>
      </c>
      <c r="F32" s="50"/>
      <c r="G32" s="50"/>
      <c r="H32" s="50"/>
      <c r="I32" s="52" t="s">
        <v>191</v>
      </c>
      <c r="J32" s="50"/>
      <c r="K32" s="50"/>
      <c r="L32" s="98" t="s">
        <v>138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138</v>
      </c>
      <c r="F34" s="138"/>
      <c r="G34" s="50"/>
      <c r="H34" s="50"/>
      <c r="I34" s="52" t="s">
        <v>193</v>
      </c>
      <c r="J34" s="50"/>
      <c r="K34" s="50"/>
      <c r="L34" s="98" t="s">
        <v>227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228</v>
      </c>
      <c r="F38" s="178"/>
      <c r="G38" s="131"/>
      <c r="H38" s="50"/>
      <c r="I38" s="156" t="s">
        <v>196</v>
      </c>
      <c r="J38" s="50"/>
      <c r="K38" s="50"/>
      <c r="L38" s="138" t="s">
        <v>229</v>
      </c>
      <c r="M38" s="50"/>
      <c r="N38" s="50"/>
      <c r="O38" s="15"/>
    </row>
    <row r="39" spans="1:15" x14ac:dyDescent="0.2">
      <c r="A39" s="14"/>
      <c r="B39"/>
      <c r="C39" s="50"/>
      <c r="D39" s="50"/>
      <c r="E39" s="176">
        <v>2022</v>
      </c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233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230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231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232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2021-02-01T20:08:40Z</dcterms:modified>
</cp:coreProperties>
</file>